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8" firstSheet="0" showHorizontalScroll="true" showSheetTabs="true" showVerticalScroll="true" tabRatio="599" windowHeight="8192" windowWidth="16384" xWindow="0" yWindow="0"/>
  </bookViews>
  <sheets>
    <sheet name="Sheet1" sheetId="1" state="visible" r:id="rId2"/>
    <sheet name="MSI only" sheetId="2" state="visible" r:id="rId3"/>
    <sheet name="MSI and Methylation" sheetId="3" state="visible" r:id="rId4"/>
    <sheet name="IHC only" sheetId="4" state="visible" r:id="rId5"/>
    <sheet name="IHC and Methylation" sheetId="5" state="visible" r:id="rId6"/>
    <sheet name="MSI, IHC and Methylation" sheetId="6" state="visible" r:id="rId7"/>
    <sheet name="IHC and BRAF" sheetId="7" state="visible" r:id="rId8"/>
    <sheet name="IHC, Methylation and BRAF" sheetId="8" state="visible" r:id="rId9"/>
    <sheet name="Composite Calculator" sheetId="9" state="visible" r:id="rId10"/>
  </sheets>
  <calcPr iterateCount="100" refMode="A1" iterate="false" iterateDelta="0.0001"/>
</workbook>
</file>

<file path=xl/sharedStrings.xml><?xml version="1.0" encoding="utf-8"?>
<sst xmlns="http://schemas.openxmlformats.org/spreadsheetml/2006/main" count="121" uniqueCount="39">
  <si>
    <t># CRC Cases</t>
  </si>
  <si>
    <t>A. #IHC Positive</t>
  </si>
  <si>
    <t>A.1 Loss MLH1/PMS2</t>
  </si>
  <si>
    <t>Loss of any other proteins</t>
  </si>
  <si>
    <t>A.3 Hypermethlation negative after A.2</t>
  </si>
  <si>
    <t>B.1 Negative Hypermethylation</t>
  </si>
  <si>
    <t>Number of patients needing Genetics follow-up</t>
  </si>
  <si>
    <t>B.2 MMR gene mutation positive</t>
  </si>
  <si>
    <t>CRC Cases</t>
  </si>
  <si>
    <t>MSI-H (expected)</t>
  </si>
  <si>
    <t>MSS/L (expected)</t>
  </si>
  <si>
    <t>Genetics referrals (expected)</t>
  </si>
  <si>
    <t>MSI-H 12.7% in OSU NEJM 2005</t>
  </si>
  <si>
    <t>MLH1 Methylated (expected)</t>
  </si>
  <si>
    <t>MLH1 not methylated (expected)</t>
  </si>
  <si>
    <t>MSI-H with methylation 78.5% in OSU NEJM 2005</t>
  </si>
  <si>
    <t>Abnormal IHC (expected)</t>
  </si>
  <si>
    <t>Absent MLH1 and PMS2 (expected)</t>
  </si>
  <si>
    <t>Absent any other proteins (expected)</t>
  </si>
  <si>
    <t>IHC stats from OSU BRAF paper</t>
  </si>
  <si>
    <t>Methylated MLH1 from IHC is wrong</t>
  </si>
  <si>
    <t>absent MLH1/PMS2 and methylated (73.3%)</t>
  </si>
  <si>
    <t>BRAF mutation (expected)</t>
  </si>
  <si>
    <t>BRAF WT (expected)</t>
  </si>
  <si>
    <t>69% of MLH1 had BRAF+ from EGAPP</t>
  </si>
  <si>
    <t>MLH1 Methylated</t>
  </si>
  <si>
    <t>Methylated w BRAF+</t>
  </si>
  <si>
    <t>Methylated without BRAF+</t>
  </si>
  <si>
    <t>Lynch Cases (expected)</t>
  </si>
  <si>
    <t>MSI Only</t>
  </si>
  <si>
    <t>MSI and Methylation</t>
  </si>
  <si>
    <t>IHC Only</t>
  </si>
  <si>
    <t>IHC and Methylation</t>
  </si>
  <si>
    <t>MSI and IHC</t>
  </si>
  <si>
    <t>This is wrong</t>
  </si>
  <si>
    <t>MSI, IHC and Methylation</t>
  </si>
  <si>
    <t>IHC and BRAF</t>
  </si>
  <si>
    <t>IHC, Methylation and BRAF</t>
  </si>
  <si>
    <t>I would omit this option too</t>
  </si>
</sst>
</file>

<file path=xl/styles.xml><?xml version="1.0" encoding="utf-8"?>
<styleSheet xmlns="http://schemas.openxmlformats.org/spreadsheetml/2006/main">
  <numFmts count="3">
    <numFmt formatCode="GENERAL" numFmtId="164"/>
    <numFmt formatCode="GENERAL" numFmtId="165"/>
    <numFmt formatCode="0" numFmtId="166"/>
  </numFmts>
  <fonts count="10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00000000"/>
      <sz val="12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color rgb="00000000"/>
      <sz val="8"/>
    </font>
    <font>
      <name val="Arial"/>
      <charset val="1"/>
      <family val="2"/>
      <color rgb="00000000"/>
      <sz val="11"/>
    </font>
    <font>
      <name val="Arial"/>
      <charset val="1"/>
      <family val="2"/>
      <b val="true"/>
      <color rgb="00000000"/>
      <sz val="11"/>
    </font>
    <font>
      <name val="Arial"/>
      <charset val="1"/>
      <family val="2"/>
      <color rgb="00000000"/>
      <sz val="14"/>
    </font>
  </fonts>
  <fills count="6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  <fill>
      <patternFill patternType="solid">
        <fgColor rgb="00DBEEF4"/>
        <bgColor rgb="00CCFFFF"/>
      </patternFill>
    </fill>
    <fill>
      <patternFill patternType="solid">
        <fgColor rgb="00D7E4BD"/>
        <bgColor rgb="00DBEEF4"/>
      </patternFill>
    </fill>
    <fill>
      <patternFill patternType="solid">
        <fgColor rgb="00FFFFFF"/>
        <bgColor rgb="00FFFFCC"/>
      </patternFill>
    </fill>
  </fills>
  <borders count="10">
    <border diagonalDown="false" diagonalUp="false">
      <left/>
      <right/>
      <top/>
      <bottom/>
      <diagonal/>
    </border>
    <border diagonalDown="false" diagonalUp="false">
      <left style="thick"/>
      <right style="medium"/>
      <top style="thick"/>
      <bottom style="medium"/>
      <diagonal/>
    </border>
    <border diagonalDown="false" diagonalUp="false">
      <left style="medium"/>
      <right style="medium"/>
      <top style="thick"/>
      <bottom style="medium"/>
      <diagonal/>
    </border>
    <border diagonalDown="false" diagonalUp="false">
      <left style="medium"/>
      <right style="thick"/>
      <top style="thick"/>
      <bottom style="medium"/>
      <diagonal/>
    </border>
    <border diagonalDown="false" diagonalUp="false">
      <left style="thick"/>
      <right style="medium"/>
      <top style="medium"/>
      <bottom style="medium"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 style="thick"/>
      <top style="medium"/>
      <bottom style="medium"/>
      <diagonal/>
    </border>
    <border diagonalDown="false" diagonalUp="false">
      <left style="thick"/>
      <right style="medium"/>
      <top style="medium"/>
      <bottom style="thick"/>
      <diagonal/>
    </border>
    <border diagonalDown="false" diagonalUp="false">
      <left style="medium"/>
      <right style="medium"/>
      <top style="medium"/>
      <bottom style="thick"/>
      <diagonal/>
    </border>
    <border diagonalDown="false" diagonalUp="false">
      <left style="medium"/>
      <right style="thick"/>
      <top style="medium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7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0" numFmtId="164" xfId="0">
      <alignment horizontal="general" indent="0" shrinkToFit="false" textRotation="0" vertical="bottom" wrapText="true"/>
    </xf>
    <xf applyAlignment="true" applyBorder="false" applyFont="true" applyProtection="false" borderId="0" fillId="2" fontId="4" numFmtId="164" xfId="0">
      <alignment horizontal="general" indent="0" shrinkToFit="false" textRotation="0" vertical="bottom" wrapText="true"/>
    </xf>
    <xf applyAlignment="false" applyBorder="false" applyFont="false" applyProtection="false" borderId="0" fillId="0" fontId="0" numFmtId="165" xfId="0"/>
    <xf applyAlignment="true" applyBorder="false" applyFont="false" applyProtection="false" borderId="0" fillId="0" fontId="0" numFmtId="166" xfId="0">
      <alignment horizontal="general" indent="0" shrinkToFit="false" textRotation="0" vertical="bottom" wrapText="true"/>
    </xf>
    <xf applyAlignment="false" applyBorder="false" applyFont="false" applyProtection="false" borderId="0" fillId="0" fontId="0" numFmtId="166" xfId="0"/>
    <xf applyAlignment="true" applyBorder="false" applyFont="true" applyProtection="false" borderId="0" fillId="0" fontId="5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5" numFmtId="164" xfId="0">
      <alignment horizontal="center" indent="0" shrinkToFit="false" textRotation="0" vertical="bottom" wrapText="true"/>
    </xf>
    <xf applyAlignment="true" applyBorder="false" applyFont="true" applyProtection="false" borderId="0" fillId="0" fontId="0" numFmtId="166" xfId="0">
      <alignment horizontal="center" indent="0" shrinkToFit="false" textRotation="0" vertical="bottom" wrapText="true"/>
    </xf>
    <xf applyAlignment="true" applyBorder="false" applyFont="true" applyProtection="false" borderId="0" fillId="0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7" numFmtId="166" xfId="0">
      <alignment horizontal="center" indent="0" shrinkToFit="false" textRotation="0" vertical="center" wrapText="false"/>
    </xf>
    <xf applyAlignment="true" applyBorder="false" applyFont="true" applyProtection="false" borderId="0" fillId="0" fontId="7" numFmtId="166" xfId="0">
      <alignment horizontal="general" indent="0" shrinkToFit="false" textRotation="0" vertical="bottom" wrapText="false"/>
    </xf>
    <xf applyAlignment="true" applyBorder="true" applyFont="true" applyProtection="false" borderId="1" fillId="0" fontId="7" numFmtId="166" xfId="0">
      <alignment horizontal="center" indent="0" shrinkToFit="false" textRotation="0" vertical="center" wrapText="false"/>
    </xf>
    <xf applyAlignment="true" applyBorder="true" applyFont="true" applyProtection="false" borderId="2" fillId="0" fontId="7" numFmtId="166" xfId="0">
      <alignment horizontal="center" indent="0" shrinkToFit="false" textRotation="0" vertical="center" wrapText="false"/>
    </xf>
    <xf applyAlignment="true" applyBorder="true" applyFont="true" applyProtection="false" borderId="2" fillId="0" fontId="8" numFmtId="166" xfId="0">
      <alignment horizontal="center" indent="0" shrinkToFit="false" textRotation="0" vertical="center" wrapText="false"/>
    </xf>
    <xf applyAlignment="true" applyBorder="true" applyFont="true" applyProtection="false" borderId="3" fillId="0" fontId="8" numFmtId="166" xfId="0">
      <alignment horizontal="center" indent="0" shrinkToFit="false" textRotation="0" vertical="center" wrapText="false"/>
    </xf>
    <xf applyAlignment="true" applyBorder="true" applyFont="true" applyProtection="false" borderId="4" fillId="3" fontId="8" numFmtId="166" xfId="0">
      <alignment horizontal="center" indent="0" shrinkToFit="false" textRotation="0" vertical="center" wrapText="false"/>
    </xf>
    <xf applyAlignment="true" applyBorder="true" applyFont="true" applyProtection="false" borderId="5" fillId="3" fontId="7" numFmtId="166" xfId="0">
      <alignment horizontal="center" indent="0" shrinkToFit="false" textRotation="0" vertical="center" wrapText="false"/>
    </xf>
    <xf applyAlignment="true" applyBorder="true" applyFont="true" applyProtection="false" borderId="6" fillId="3" fontId="7" numFmtId="166" xfId="0">
      <alignment horizontal="center" indent="0" shrinkToFit="false" textRotation="0" vertical="center" wrapText="false"/>
    </xf>
    <xf applyAlignment="true" applyBorder="true" applyFont="true" applyProtection="false" borderId="4" fillId="3" fontId="7" numFmtId="166" xfId="0">
      <alignment horizontal="center" indent="0" shrinkToFit="false" textRotation="0" vertical="center" wrapText="false"/>
    </xf>
    <xf applyAlignment="true" applyBorder="true" applyFont="true" applyProtection="false" borderId="5" fillId="2" fontId="9" numFmtId="166" xfId="0">
      <alignment horizontal="center" indent="0" shrinkToFit="false" textRotation="0" vertical="center" wrapText="false"/>
    </xf>
    <xf applyAlignment="true" applyBorder="true" applyFont="true" applyProtection="false" borderId="6" fillId="2" fontId="9" numFmtId="166" xfId="0">
      <alignment horizontal="center" indent="0" shrinkToFit="false" textRotation="0" vertical="center" wrapText="false"/>
    </xf>
    <xf applyAlignment="true" applyBorder="true" applyFont="true" applyProtection="false" borderId="4" fillId="4" fontId="8" numFmtId="166" xfId="0">
      <alignment horizontal="center" indent="0" shrinkToFit="false" textRotation="0" vertical="center" wrapText="false"/>
    </xf>
    <xf applyAlignment="true" applyBorder="true" applyFont="true" applyProtection="false" borderId="5" fillId="4" fontId="7" numFmtId="166" xfId="0">
      <alignment horizontal="center" indent="0" shrinkToFit="false" textRotation="0" vertical="center" wrapText="false"/>
    </xf>
    <xf applyAlignment="true" applyBorder="true" applyFont="true" applyProtection="false" borderId="6" fillId="4" fontId="7" numFmtId="166" xfId="0">
      <alignment horizontal="center" indent="0" shrinkToFit="false" textRotation="0" vertical="center" wrapText="false"/>
    </xf>
    <xf applyAlignment="true" applyBorder="true" applyFont="true" applyProtection="false" borderId="4" fillId="4" fontId="7" numFmtId="166" xfId="0">
      <alignment horizontal="center" indent="0" shrinkToFit="false" textRotation="0" vertical="center" wrapText="false"/>
    </xf>
    <xf applyAlignment="true" applyBorder="true" applyFont="true" applyProtection="false" borderId="5" fillId="3" fontId="9" numFmtId="166" xfId="0">
      <alignment horizontal="center" indent="0" shrinkToFit="false" textRotation="0" vertical="center" wrapText="false"/>
    </xf>
    <xf applyAlignment="true" applyBorder="true" applyFont="true" applyProtection="false" borderId="6" fillId="3" fontId="9" numFmtId="166" xfId="0">
      <alignment horizontal="center" indent="0" shrinkToFit="false" textRotation="0" vertical="center" wrapText="false"/>
    </xf>
    <xf applyAlignment="true" applyBorder="true" applyFont="true" applyProtection="false" borderId="7" fillId="4" fontId="7" numFmtId="166" xfId="0">
      <alignment horizontal="center" indent="0" shrinkToFit="false" textRotation="0" vertical="center" wrapText="false"/>
    </xf>
    <xf applyAlignment="true" applyBorder="true" applyFont="true" applyProtection="false" borderId="8" fillId="4" fontId="7" numFmtId="166" xfId="0">
      <alignment horizontal="center" indent="0" shrinkToFit="false" textRotation="0" vertical="center" wrapText="false"/>
    </xf>
    <xf applyAlignment="true" applyBorder="true" applyFont="true" applyProtection="false" borderId="8" fillId="2" fontId="9" numFmtId="166" xfId="0">
      <alignment horizontal="center" indent="0" shrinkToFit="false" textRotation="0" vertical="center" wrapText="false"/>
    </xf>
    <xf applyAlignment="true" applyBorder="true" applyFont="true" applyProtection="false" borderId="9" fillId="2" fontId="9" numFmtId="166" xfId="0">
      <alignment horizontal="center" indent="0" shrinkToFit="false" textRotation="0" vertical="center" wrapText="false"/>
    </xf>
    <xf applyAlignment="true" applyBorder="true" applyFont="true" applyProtection="false" borderId="0" fillId="5" fontId="7" numFmtId="166" xfId="0">
      <alignment horizontal="center" indent="0" shrinkToFit="false" textRotation="0" vertical="center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2" activeCellId="0" pane="topLeft" sqref="E2"/>
    </sheetView>
  </sheetViews>
  <cols>
    <col collapsed="false" hidden="false" max="1" min="1" style="0" width="13.0509803921569"/>
    <col collapsed="false" hidden="false" max="2" min="2" style="0" width="16.0705882352941"/>
    <col collapsed="false" hidden="false" max="3" min="3" style="0" width="21.8"/>
    <col collapsed="false" hidden="false" max="4" min="4" style="0" width="27.6862745098039"/>
    <col collapsed="false" hidden="false" max="5" min="5" style="0" width="24.1019607843137"/>
    <col collapsed="false" hidden="false" max="6" min="6" style="0" width="20.6588235294118"/>
    <col collapsed="false" hidden="false" max="7" min="7" style="0" width="35.2862745098039"/>
    <col collapsed="false" hidden="false" max="8" min="8" style="0" width="24.1019607843137"/>
    <col collapsed="false" hidden="false" max="1025" min="9" style="0" width="8.56862745098039"/>
  </cols>
  <sheetData>
    <row collapsed="false" customFormat="false" customHeight="true" hidden="false" ht="31.5" outlineLevel="0" r="1">
      <c r="A1" s="0" t="s">
        <v>0</v>
      </c>
      <c r="B1" s="0" t="s">
        <v>1</v>
      </c>
      <c r="C1" s="0" t="s">
        <v>2</v>
      </c>
      <c r="D1" s="0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collapsed="false" customFormat="false" customHeight="true" hidden="false" ht="15" outlineLevel="0" r="2">
      <c r="A2" s="0" t="n">
        <v>100</v>
      </c>
      <c r="B2" s="3" t="n">
        <f aca="false">A2*0.2</f>
        <v>20</v>
      </c>
      <c r="C2" s="3" t="n">
        <f aca="false">B2*0.75</f>
        <v>15</v>
      </c>
      <c r="D2" s="3" t="n">
        <f aca="false">B2-C2</f>
        <v>5</v>
      </c>
      <c r="E2" s="4" t="n">
        <f aca="false">C2*0.688</f>
        <v>10.32</v>
      </c>
      <c r="F2" s="4" t="n">
        <f aca="false">C2-E2</f>
        <v>4.68</v>
      </c>
      <c r="G2" s="5" t="n">
        <f aca="false">D2+F2</f>
        <v>9.68</v>
      </c>
      <c r="H2" s="4" t="n">
        <f aca="false">A2*0.028</f>
        <v>2.8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17.7843137254902"/>
    <col collapsed="false" hidden="false" max="2" min="2" style="0" width="22.3725490196078"/>
    <col collapsed="false" hidden="false" max="3" min="3" style="0" width="24.243137254902"/>
    <col collapsed="false" hidden="false" max="4" min="4" style="0" width="31.4156862745098"/>
    <col collapsed="false" hidden="false" max="5" min="5" style="0" width="59.0941176470588"/>
    <col collapsed="false" hidden="false" max="1025" min="6" style="0" width="8.56862745098039"/>
  </cols>
  <sheetData>
    <row collapsed="false" customFormat="false" customHeight="true" hidden="false" ht="67.5" outlineLevel="0" r="1">
      <c r="A1" s="6" t="s">
        <v>8</v>
      </c>
      <c r="B1" s="6" t="s">
        <v>9</v>
      </c>
      <c r="C1" s="6" t="s">
        <v>10</v>
      </c>
      <c r="D1" s="6" t="s">
        <v>11</v>
      </c>
      <c r="E1" s="1"/>
      <c r="F1" s="1"/>
      <c r="G1" s="7"/>
      <c r="H1" s="1"/>
    </row>
    <row collapsed="false" customFormat="false" customHeight="true" hidden="false" ht="16.5" outlineLevel="0" r="2">
      <c r="A2" s="8" t="n">
        <v>100</v>
      </c>
      <c r="B2" s="8" t="n">
        <f aca="false">A2*0.12</f>
        <v>12</v>
      </c>
      <c r="C2" s="8" t="n">
        <f aca="false">A2*0.88</f>
        <v>88</v>
      </c>
      <c r="D2" s="8" t="n">
        <f aca="false">SUM(B2)</f>
        <v>12</v>
      </c>
      <c r="E2" s="4" t="s">
        <v>12</v>
      </c>
      <c r="F2" s="4"/>
      <c r="G2" s="5"/>
      <c r="H2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2" activeCellId="0" pane="topLeft" sqref="E2"/>
    </sheetView>
  </sheetViews>
  <cols>
    <col collapsed="false" hidden="false" max="1" min="1" style="0" width="20.3647058823529"/>
    <col collapsed="false" hidden="false" max="2" min="2" style="0" width="21.2313725490196"/>
    <col collapsed="false" hidden="false" max="3" min="3" style="0" width="24.3803921568627"/>
    <col collapsed="false" hidden="false" max="4" min="4" style="0" width="30.9843137254902"/>
    <col collapsed="false" hidden="false" max="5" min="5" style="0" width="35"/>
    <col collapsed="false" hidden="false" max="6" min="6" style="0" width="31.8470588235294"/>
    <col collapsed="false" hidden="false" max="7" min="7" style="0" width="52.7921568627451"/>
    <col collapsed="false" hidden="false" max="1025" min="8" style="0" width="8.56862745098039"/>
  </cols>
  <sheetData>
    <row collapsed="false" customFormat="false" customHeight="true" hidden="false" ht="47.25" outlineLevel="0" r="1">
      <c r="A1" s="6" t="s">
        <v>8</v>
      </c>
      <c r="B1" s="6" t="s">
        <v>9</v>
      </c>
      <c r="C1" s="6" t="s">
        <v>10</v>
      </c>
      <c r="D1" s="9" t="s">
        <v>13</v>
      </c>
      <c r="E1" s="9" t="s">
        <v>14</v>
      </c>
      <c r="F1" s="6" t="s">
        <v>11</v>
      </c>
    </row>
    <row collapsed="false" customFormat="false" customHeight="true" hidden="false" ht="15" outlineLevel="0" r="2">
      <c r="A2" s="8" t="n">
        <v>100</v>
      </c>
      <c r="B2" s="8" t="n">
        <f aca="false">A2*0.12</f>
        <v>12</v>
      </c>
      <c r="C2" s="8" t="n">
        <f aca="false">A2*0.88</f>
        <v>88</v>
      </c>
      <c r="D2" s="10" t="n">
        <f aca="false">B2*0.785</f>
        <v>9.42</v>
      </c>
      <c r="E2" s="10" t="n">
        <f aca="false">B2-D2</f>
        <v>2.58</v>
      </c>
      <c r="F2" s="11" t="n">
        <f aca="false">SUM(E2)</f>
        <v>2.58</v>
      </c>
      <c r="G2" s="0" t="s">
        <v>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2" activeCellId="0" pane="topLeft" sqref="E2"/>
    </sheetView>
  </sheetViews>
  <cols>
    <col collapsed="false" hidden="false" max="1" min="1" style="0" width="17.3529411764706"/>
    <col collapsed="false" hidden="false" max="2" min="2" style="0" width="25.5294117647059"/>
    <col collapsed="false" hidden="false" max="4" min="3" style="0" width="38.0117647058824"/>
    <col collapsed="false" hidden="false" max="5" min="5" style="0" width="33.1372549019608"/>
    <col collapsed="false" hidden="false" max="6" min="6" style="0" width="33.5686274509804"/>
    <col collapsed="false" hidden="false" max="1025" min="7" style="0" width="8.56862745098039"/>
  </cols>
  <sheetData>
    <row collapsed="false" customFormat="true" customHeight="true" hidden="false" ht="51" outlineLevel="0" r="1" s="6">
      <c r="A1" s="6" t="s">
        <v>8</v>
      </c>
      <c r="B1" s="6" t="s">
        <v>16</v>
      </c>
      <c r="C1" s="6" t="s">
        <v>17</v>
      </c>
      <c r="D1" s="6" t="s">
        <v>18</v>
      </c>
      <c r="E1" s="6" t="s">
        <v>11</v>
      </c>
      <c r="F1" s="9"/>
    </row>
    <row collapsed="false" customFormat="true" customHeight="true" hidden="false" ht="14.25" outlineLevel="0" r="2" s="12">
      <c r="A2" s="8" t="n">
        <v>100</v>
      </c>
      <c r="B2" s="8" t="n">
        <f aca="false">A2*0.22</f>
        <v>22</v>
      </c>
      <c r="C2" s="11" t="n">
        <f aca="false">B2*0.72</f>
        <v>15.84</v>
      </c>
      <c r="D2" s="11" t="n">
        <f aca="false">B2-C2</f>
        <v>6.16</v>
      </c>
      <c r="E2" s="10" t="n">
        <f aca="false">SUM(C2+D2)</f>
        <v>22</v>
      </c>
      <c r="F2" s="10" t="s">
        <v>19</v>
      </c>
      <c r="G2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2" activeCellId="0" pane="topLeft" sqref="G2"/>
    </sheetView>
  </sheetViews>
  <cols>
    <col collapsed="false" hidden="false" max="1" min="1" style="0" width="17.0745098039216"/>
    <col collapsed="false" hidden="false" max="2" min="2" style="0" width="25.5294117647059"/>
    <col collapsed="false" hidden="false" max="4" min="3" style="0" width="38.0117647058824"/>
    <col collapsed="false" hidden="false" max="5" min="5" style="0" width="32.7058823529412"/>
    <col collapsed="false" hidden="false" max="6" min="6" style="0" width="33.9960784313725"/>
    <col collapsed="false" hidden="false" max="7" min="7" style="0" width="33.1372549019608"/>
    <col collapsed="false" hidden="false" max="8" min="8" style="0" width="37.0078431372549"/>
    <col collapsed="false" hidden="false" max="1025" min="9" style="0" width="8.56862745098039"/>
  </cols>
  <sheetData>
    <row collapsed="false" customFormat="false" customHeight="true" hidden="false" ht="47.25" outlineLevel="0" r="1">
      <c r="A1" s="6" t="s">
        <v>8</v>
      </c>
      <c r="B1" s="6" t="s">
        <v>16</v>
      </c>
      <c r="C1" s="6" t="s">
        <v>17</v>
      </c>
      <c r="D1" s="6" t="s">
        <v>18</v>
      </c>
      <c r="E1" s="9" t="s">
        <v>13</v>
      </c>
      <c r="F1" s="9" t="s">
        <v>14</v>
      </c>
      <c r="G1" s="6" t="s">
        <v>11</v>
      </c>
    </row>
    <row collapsed="false" customFormat="false" customHeight="true" hidden="false" ht="15" outlineLevel="0" r="2">
      <c r="A2" s="8" t="n">
        <v>100</v>
      </c>
      <c r="B2" s="8" t="n">
        <f aca="false">A2*0.22</f>
        <v>22</v>
      </c>
      <c r="C2" s="11" t="n">
        <f aca="false">B2*0.72</f>
        <v>15.84</v>
      </c>
      <c r="D2" s="11" t="n">
        <f aca="false">B2-C2</f>
        <v>6.16</v>
      </c>
      <c r="E2" s="10" t="n">
        <f aca="false">C2*0.73</f>
        <v>11.5632</v>
      </c>
      <c r="F2" s="10" t="n">
        <f aca="false">C2-E2</f>
        <v>4.2768</v>
      </c>
      <c r="G2" s="10" t="n">
        <f aca="false">SUM(D2+F2)</f>
        <v>10.4368</v>
      </c>
      <c r="H2" s="8" t="s">
        <v>20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D1" view="normal" windowProtection="false" workbookViewId="0" zoomScale="100" zoomScaleNormal="100" zoomScalePageLayoutView="100">
      <selection activeCell="H3" activeCellId="0" pane="topLeft" sqref="H3"/>
    </sheetView>
  </sheetViews>
  <cols>
    <col collapsed="false" hidden="false" max="1" min="1" style="0" width="18.2156862745098"/>
    <col collapsed="false" hidden="false" max="2" min="2" style="0" width="22.3725490196078"/>
    <col collapsed="false" hidden="false" max="3" min="3" style="0" width="24.243137254902"/>
    <col collapsed="false" hidden="false" max="4" min="4" style="0" width="25.5294117647059"/>
    <col collapsed="false" hidden="false" max="6" min="5" style="0" width="38.0117647058824"/>
    <col collapsed="false" hidden="false" max="7" min="7" style="0" width="32.7058823529412"/>
    <col collapsed="false" hidden="false" max="8" min="8" style="0" width="33.9960784313725"/>
    <col collapsed="false" hidden="false" max="9" min="9" style="0" width="33.1372549019608"/>
    <col collapsed="false" hidden="false" max="10" min="10" style="0" width="26.9607843137255"/>
    <col collapsed="false" hidden="false" max="11" min="11" style="0" width="21.3686274509804"/>
    <col collapsed="false" hidden="false" max="1025" min="12" style="0" width="8.56862745098039"/>
  </cols>
  <sheetData>
    <row collapsed="false" customFormat="false" customHeight="true" hidden="false" ht="36" outlineLevel="0" r="1">
      <c r="A1" s="6" t="s">
        <v>8</v>
      </c>
      <c r="B1" s="6" t="s">
        <v>9</v>
      </c>
      <c r="C1" s="6" t="s">
        <v>10</v>
      </c>
      <c r="D1" s="6" t="s">
        <v>16</v>
      </c>
      <c r="E1" s="6" t="s">
        <v>17</v>
      </c>
      <c r="F1" s="6" t="s">
        <v>18</v>
      </c>
      <c r="G1" s="9" t="s">
        <v>13</v>
      </c>
      <c r="H1" s="9" t="s">
        <v>14</v>
      </c>
      <c r="I1" s="6" t="s">
        <v>11</v>
      </c>
      <c r="J1" s="9"/>
      <c r="K1" s="9"/>
    </row>
    <row collapsed="false" customFormat="false" customHeight="true" hidden="false" ht="15" outlineLevel="0" r="2">
      <c r="A2" s="8" t="n">
        <v>100</v>
      </c>
      <c r="B2" s="8" t="n">
        <f aca="false">A2*0.12</f>
        <v>12</v>
      </c>
      <c r="C2" s="8" t="n">
        <f aca="false">A2*0.88</f>
        <v>88</v>
      </c>
      <c r="D2" s="8" t="n">
        <f aca="false">A2*0.22</f>
        <v>22</v>
      </c>
      <c r="E2" s="11" t="n">
        <f aca="false">D2*0.72</f>
        <v>15.84</v>
      </c>
      <c r="F2" s="11" t="n">
        <f aca="false">D2-E2</f>
        <v>6.16</v>
      </c>
      <c r="G2" s="10" t="n">
        <f aca="false">(E2*0.733)</f>
        <v>11.61072</v>
      </c>
      <c r="H2" s="10" t="n">
        <f aca="false">E2-G2</f>
        <v>4.22928</v>
      </c>
      <c r="I2" s="10" t="n">
        <f aca="false">SUM(F2+H2)</f>
        <v>10.38928</v>
      </c>
    </row>
    <row collapsed="false" customFormat="false" customHeight="true" hidden="false" ht="15" outlineLevel="0" r="3">
      <c r="D3" s="8"/>
      <c r="E3" s="8"/>
      <c r="F3" s="8"/>
      <c r="G3" s="13" t="s">
        <v>21</v>
      </c>
      <c r="H3" s="12"/>
      <c r="I3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"/>
  <sheetViews>
    <sheetView colorId="64" defaultGridColor="true" rightToLeft="false" showFormulas="false" showGridLines="true" showOutlineSymbols="true" showRowColHeaders="true" showZeros="true" tabSelected="false" topLeftCell="C1" view="normal" windowProtection="false" workbookViewId="0" zoomScale="100" zoomScaleNormal="100" zoomScalePageLayoutView="100">
      <selection activeCell="G2" activeCellId="0" pane="topLeft" sqref="G2"/>
    </sheetView>
  </sheetViews>
  <cols>
    <col collapsed="false" hidden="false" max="1" min="1" style="0" width="17.3529411764706"/>
    <col collapsed="false" hidden="false" max="2" min="2" style="0" width="25.5294117647059"/>
    <col collapsed="false" hidden="false" max="4" min="3" style="0" width="38.0117647058824"/>
    <col collapsed="false" hidden="false" max="5" min="5" style="0" width="27.8313725490196"/>
    <col collapsed="false" hidden="false" max="6" min="6" style="0" width="26.2509803921569"/>
    <col collapsed="false" hidden="false" max="7" min="7" style="0" width="33.1372549019608"/>
    <col collapsed="false" hidden="false" max="8" min="8" style="0" width="42.8901960784314"/>
    <col collapsed="false" hidden="false" max="1025" min="9" style="0" width="8.56862745098039"/>
  </cols>
  <sheetData>
    <row collapsed="false" customFormat="false" customHeight="true" hidden="false" ht="42.75" outlineLevel="0" r="1">
      <c r="A1" s="6" t="s">
        <v>8</v>
      </c>
      <c r="B1" s="6" t="s">
        <v>16</v>
      </c>
      <c r="C1" s="6" t="s">
        <v>17</v>
      </c>
      <c r="D1" s="6" t="s">
        <v>18</v>
      </c>
      <c r="E1" s="9" t="s">
        <v>22</v>
      </c>
      <c r="F1" s="9" t="s">
        <v>23</v>
      </c>
      <c r="G1" s="6" t="s">
        <v>11</v>
      </c>
    </row>
    <row collapsed="false" customFormat="false" customHeight="true" hidden="false" ht="15" outlineLevel="0" r="2">
      <c r="A2" s="8" t="n">
        <v>100</v>
      </c>
      <c r="B2" s="8" t="n">
        <f aca="false">A2*0.22</f>
        <v>22</v>
      </c>
      <c r="C2" s="11" t="n">
        <f aca="false">B2*0.72</f>
        <v>15.84</v>
      </c>
      <c r="D2" s="11" t="n">
        <f aca="false">B2-C2</f>
        <v>6.16</v>
      </c>
      <c r="E2" s="10" t="n">
        <f aca="false">SUM(C2*0.69)</f>
        <v>10.9296</v>
      </c>
      <c r="F2" s="10" t="n">
        <f aca="false">SUM(C2-E2)</f>
        <v>4.9104</v>
      </c>
      <c r="G2" s="10" t="n">
        <f aca="false">SUM(D2+F2)</f>
        <v>11.0704</v>
      </c>
      <c r="H2" s="0" t="s">
        <v>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"/>
  <sheetViews>
    <sheetView colorId="64" defaultGridColor="true" rightToLeft="false" showFormulas="false" showGridLines="true" showOutlineSymbols="true" showRowColHeaders="true" showZeros="true" tabSelected="false" topLeftCell="C1" view="normal" windowProtection="false" workbookViewId="0" zoomScale="100" zoomScaleNormal="100" zoomScalePageLayoutView="100">
      <selection activeCell="I3" activeCellId="0" pane="topLeft" sqref="I3"/>
    </sheetView>
  </sheetViews>
  <cols>
    <col collapsed="false" hidden="false" max="1" min="1" style="0" width="17.3529411764706"/>
    <col collapsed="false" hidden="false" max="2" min="2" style="0" width="25.5294117647059"/>
    <col collapsed="false" hidden="false" max="4" min="3" style="0" width="38.0117647058824"/>
    <col collapsed="false" hidden="false" max="5" min="5" style="0" width="30.1254901960784"/>
    <col collapsed="false" hidden="false" max="6" min="6" style="0" width="36.721568627451"/>
    <col collapsed="false" hidden="false" max="7" min="7" style="0" width="27.9647058823529"/>
    <col collapsed="false" hidden="false" max="8" min="8" style="0" width="28.2588235294118"/>
    <col collapsed="false" hidden="false" max="9" min="9" style="0" width="33.1372549019608"/>
    <col collapsed="false" hidden="false" max="10" min="10" style="0" width="28.1176470588235"/>
    <col collapsed="false" hidden="false" max="1025" min="11" style="0" width="8.56862745098039"/>
  </cols>
  <sheetData>
    <row collapsed="false" customFormat="false" customHeight="true" hidden="false" ht="30" outlineLevel="0" r="1">
      <c r="A1" s="6" t="s">
        <v>8</v>
      </c>
      <c r="B1" s="6" t="s">
        <v>16</v>
      </c>
      <c r="C1" s="6" t="s">
        <v>17</v>
      </c>
      <c r="D1" s="6" t="s">
        <v>18</v>
      </c>
      <c r="E1" s="9" t="s">
        <v>25</v>
      </c>
      <c r="F1" s="9" t="s">
        <v>14</v>
      </c>
      <c r="G1" s="9" t="s">
        <v>22</v>
      </c>
      <c r="H1" s="9" t="s">
        <v>23</v>
      </c>
      <c r="I1" s="6" t="s">
        <v>11</v>
      </c>
    </row>
    <row collapsed="false" customFormat="false" customHeight="true" hidden="false" ht="15" outlineLevel="0" r="2">
      <c r="A2" s="8" t="n">
        <v>100</v>
      </c>
      <c r="B2" s="8" t="n">
        <f aca="false">A2*0.22</f>
        <v>22</v>
      </c>
      <c r="C2" s="11" t="n">
        <f aca="false">B2*0.72</f>
        <v>15.84</v>
      </c>
      <c r="D2" s="11" t="n">
        <f aca="false">B2-C2</f>
        <v>6.16</v>
      </c>
      <c r="E2" s="10" t="n">
        <f aca="false">C2*0.733</f>
        <v>11.61072</v>
      </c>
      <c r="F2" s="10" t="n">
        <f aca="false">C2-E2</f>
        <v>4.22928</v>
      </c>
      <c r="G2" s="5" t="n">
        <f aca="false">SUM(E2*0.68)</f>
        <v>7.8952896</v>
      </c>
      <c r="H2" s="5" t="n">
        <f aca="false">SUM(E2-G2)</f>
        <v>3.7154304</v>
      </c>
      <c r="I2" s="10" t="n">
        <f aca="false">SUM(F2+D2)</f>
        <v>10.38928</v>
      </c>
    </row>
    <row collapsed="false" customFormat="false" customHeight="true" hidden="false" ht="15" outlineLevel="0" r="3">
      <c r="A3" s="8"/>
      <c r="B3" s="8"/>
      <c r="C3" s="8"/>
      <c r="D3" s="8"/>
      <c r="E3" s="12"/>
      <c r="F3" s="12"/>
      <c r="G3" s="0" t="s">
        <v>26</v>
      </c>
      <c r="H3" s="0" t="s">
        <v>27</v>
      </c>
      <c r="I3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70" zoomScaleNormal="70" zoomScalePageLayoutView="100">
      <selection activeCell="I26" activeCellId="0" pane="topLeft" sqref="I26"/>
    </sheetView>
  </sheetViews>
  <cols>
    <col collapsed="false" hidden="false" max="1" min="1" style="14" width="23.9490196078431"/>
    <col collapsed="false" hidden="false" max="2" min="2" style="14" width="17.9254901960784"/>
    <col collapsed="false" hidden="false" max="3" min="3" style="14" width="26.6823529411765"/>
    <col collapsed="false" hidden="false" max="4" min="4" style="14" width="25.956862745098"/>
    <col collapsed="false" hidden="false" max="5" min="5" style="14" width="24.8196078431373"/>
    <col collapsed="false" hidden="false" max="6" min="6" style="14" width="25.8235294117647"/>
    <col collapsed="false" hidden="false" max="7" min="7" style="14" width="20.2235294117647"/>
    <col collapsed="false" hidden="false" max="8" min="8" style="14" width="22.8039215686274"/>
    <col collapsed="false" hidden="false" max="9" min="9" style="14" width="24.6745098039216"/>
    <col collapsed="false" hidden="false" max="10" min="10" style="14" width="21.8"/>
    <col collapsed="false" hidden="false" max="1025" min="11" style="15" width="8.74901960784314"/>
  </cols>
  <sheetData>
    <row collapsed="false" customFormat="false" customHeight="true" hidden="false" ht="15" outlineLevel="0" r="1">
      <c r="A1" s="16"/>
      <c r="B1" s="17"/>
      <c r="C1" s="17"/>
      <c r="D1" s="17"/>
      <c r="E1" s="17"/>
      <c r="F1" s="17"/>
      <c r="G1" s="17"/>
      <c r="H1" s="17"/>
      <c r="I1" s="18" t="s">
        <v>11</v>
      </c>
      <c r="J1" s="19" t="s">
        <v>28</v>
      </c>
    </row>
    <row collapsed="false" customFormat="false" customHeight="true" hidden="false" ht="15" outlineLevel="0" r="2">
      <c r="A2" s="20" t="s">
        <v>29</v>
      </c>
      <c r="B2" s="21"/>
      <c r="C2" s="21"/>
      <c r="D2" s="21"/>
      <c r="E2" s="21"/>
      <c r="F2" s="21"/>
      <c r="G2" s="21"/>
      <c r="H2" s="21"/>
      <c r="I2" s="21"/>
      <c r="J2" s="22"/>
    </row>
    <row collapsed="false" customFormat="false" customHeight="true" hidden="false" ht="14.25" outlineLevel="0" r="3">
      <c r="A3" s="23" t="s">
        <v>8</v>
      </c>
      <c r="B3" s="21" t="s">
        <v>9</v>
      </c>
      <c r="C3" s="21" t="s">
        <v>10</v>
      </c>
      <c r="D3" s="21"/>
      <c r="E3" s="21"/>
      <c r="F3" s="21"/>
      <c r="G3" s="21"/>
      <c r="H3" s="21"/>
      <c r="I3" s="21"/>
      <c r="J3" s="22"/>
    </row>
    <row collapsed="false" customFormat="false" customHeight="true" hidden="false" ht="18" outlineLevel="0" r="4">
      <c r="A4" s="23" t="n">
        <v>100</v>
      </c>
      <c r="B4" s="21" t="n">
        <f aca="false">A4*0.12</f>
        <v>12</v>
      </c>
      <c r="C4" s="21" t="n">
        <f aca="false">A4*0.88</f>
        <v>88</v>
      </c>
      <c r="D4" s="21"/>
      <c r="E4" s="21"/>
      <c r="F4" s="21"/>
      <c r="G4" s="21"/>
      <c r="H4" s="21"/>
      <c r="I4" s="24" t="n">
        <f aca="false">SUM(B4)</f>
        <v>12</v>
      </c>
      <c r="J4" s="25" t="n">
        <f aca="false">0.03*A4</f>
        <v>3</v>
      </c>
    </row>
    <row collapsed="false" customFormat="false" customHeight="true" hidden="false" ht="18.6" outlineLevel="0" r="5">
      <c r="A5" s="26" t="s">
        <v>30</v>
      </c>
      <c r="B5" s="27"/>
      <c r="C5" s="27"/>
      <c r="D5" s="27"/>
      <c r="E5" s="27"/>
      <c r="F5" s="27"/>
      <c r="G5" s="27"/>
      <c r="H5" s="27"/>
      <c r="I5" s="27"/>
      <c r="J5" s="28"/>
    </row>
    <row collapsed="false" customFormat="false" customHeight="true" hidden="false" ht="22.5" outlineLevel="0" r="6">
      <c r="A6" s="29" t="s">
        <v>8</v>
      </c>
      <c r="B6" s="27" t="s">
        <v>9</v>
      </c>
      <c r="C6" s="27" t="s">
        <v>10</v>
      </c>
      <c r="D6" s="27" t="s">
        <v>13</v>
      </c>
      <c r="E6" s="27" t="s">
        <v>14</v>
      </c>
      <c r="F6" s="27"/>
      <c r="G6" s="27"/>
      <c r="H6" s="27"/>
      <c r="I6" s="27"/>
      <c r="J6" s="28"/>
    </row>
    <row collapsed="false" customFormat="false" customHeight="true" hidden="false" ht="18" outlineLevel="0" r="7">
      <c r="A7" s="29" t="n">
        <f aca="false">A4</f>
        <v>100</v>
      </c>
      <c r="B7" s="27" t="n">
        <f aca="false">A7*0.12</f>
        <v>12</v>
      </c>
      <c r="C7" s="27" t="n">
        <f aca="false">A7*0.88</f>
        <v>88</v>
      </c>
      <c r="D7" s="27" t="n">
        <f aca="false">B7*0.785</f>
        <v>9.42</v>
      </c>
      <c r="E7" s="27" t="n">
        <f aca="false">B7-D7</f>
        <v>2.58</v>
      </c>
      <c r="F7" s="27"/>
      <c r="G7" s="27"/>
      <c r="H7" s="27"/>
      <c r="I7" s="24" t="n">
        <f aca="false">SUM(E7)</f>
        <v>2.58</v>
      </c>
      <c r="J7" s="25" t="n">
        <f aca="false">0.03*A7</f>
        <v>3</v>
      </c>
    </row>
    <row collapsed="false" customFormat="false" customHeight="true" hidden="false" ht="15" outlineLevel="0" r="8">
      <c r="A8" s="20" t="s">
        <v>31</v>
      </c>
      <c r="B8" s="21"/>
      <c r="C8" s="21"/>
      <c r="D8" s="21"/>
      <c r="E8" s="21"/>
      <c r="F8" s="21"/>
      <c r="G8" s="21"/>
      <c r="H8" s="21"/>
      <c r="I8" s="21"/>
      <c r="J8" s="22"/>
    </row>
    <row collapsed="false" customFormat="false" customHeight="true" hidden="false" ht="30.6" outlineLevel="0" r="9">
      <c r="A9" s="23" t="s">
        <v>8</v>
      </c>
      <c r="B9" s="21" t="s">
        <v>16</v>
      </c>
      <c r="C9" s="21" t="s">
        <v>17</v>
      </c>
      <c r="D9" s="21" t="s">
        <v>18</v>
      </c>
      <c r="E9" s="21"/>
      <c r="F9" s="21"/>
      <c r="G9" s="21"/>
      <c r="H9" s="21"/>
      <c r="I9" s="21"/>
      <c r="J9" s="22"/>
    </row>
    <row collapsed="false" customFormat="false" customHeight="true" hidden="false" ht="18" outlineLevel="0" r="10">
      <c r="A10" s="23" t="n">
        <f aca="false">A4</f>
        <v>100</v>
      </c>
      <c r="B10" s="21" t="n">
        <f aca="false">A10*0.22</f>
        <v>22</v>
      </c>
      <c r="C10" s="21" t="n">
        <f aca="false">B10*0.72</f>
        <v>15.84</v>
      </c>
      <c r="D10" s="21" t="n">
        <f aca="false">B10-C10</f>
        <v>6.16</v>
      </c>
      <c r="E10" s="21"/>
      <c r="F10" s="21"/>
      <c r="G10" s="21"/>
      <c r="H10" s="21"/>
      <c r="I10" s="24" t="n">
        <f aca="false">SUM(C10+D10)</f>
        <v>22</v>
      </c>
      <c r="J10" s="25" t="n">
        <f aca="false">0.03*A10</f>
        <v>3</v>
      </c>
    </row>
    <row collapsed="false" customFormat="false" customHeight="true" hidden="false" ht="19.5" outlineLevel="0" r="11">
      <c r="A11" s="26" t="s">
        <v>32</v>
      </c>
      <c r="B11" s="27"/>
      <c r="C11" s="27"/>
      <c r="D11" s="27"/>
      <c r="E11" s="27"/>
      <c r="F11" s="27"/>
      <c r="G11" s="27"/>
      <c r="H11" s="27"/>
      <c r="I11" s="27"/>
      <c r="J11" s="28"/>
    </row>
    <row collapsed="false" customFormat="false" customHeight="true" hidden="false" ht="28.5" outlineLevel="0" r="12">
      <c r="A12" s="29" t="s">
        <v>8</v>
      </c>
      <c r="B12" s="27" t="s">
        <v>16</v>
      </c>
      <c r="C12" s="27" t="s">
        <v>17</v>
      </c>
      <c r="D12" s="27" t="s">
        <v>18</v>
      </c>
      <c r="E12" s="27" t="s">
        <v>13</v>
      </c>
      <c r="F12" s="27" t="s">
        <v>14</v>
      </c>
      <c r="G12" s="27"/>
      <c r="H12" s="27"/>
      <c r="I12" s="27"/>
      <c r="J12" s="28"/>
    </row>
    <row collapsed="false" customFormat="false" customHeight="true" hidden="false" ht="18" outlineLevel="0" r="13">
      <c r="A13" s="29" t="n">
        <f aca="false">A4</f>
        <v>100</v>
      </c>
      <c r="B13" s="27" t="n">
        <f aca="false">A13*0.22</f>
        <v>22</v>
      </c>
      <c r="C13" s="27" t="n">
        <f aca="false">B13*0.72</f>
        <v>15.84</v>
      </c>
      <c r="D13" s="27" t="n">
        <f aca="false">B13-C13</f>
        <v>6.16</v>
      </c>
      <c r="E13" s="27" t="n">
        <f aca="false">C13*0.733</f>
        <v>11.61072</v>
      </c>
      <c r="F13" s="27" t="n">
        <f aca="false">C13-E13</f>
        <v>4.22928</v>
      </c>
      <c r="G13" s="27"/>
      <c r="H13" s="27"/>
      <c r="I13" s="24" t="n">
        <f aca="false">SUM(D13+F13)</f>
        <v>10.38928</v>
      </c>
      <c r="J13" s="25" t="n">
        <f aca="false">0.03*A13</f>
        <v>3</v>
      </c>
    </row>
    <row collapsed="false" customFormat="false" customHeight="true" hidden="false" ht="18" outlineLevel="0" r="14">
      <c r="A14" s="20" t="s">
        <v>33</v>
      </c>
      <c r="B14" s="21"/>
      <c r="C14" s="21"/>
      <c r="D14" s="21"/>
      <c r="E14" s="21"/>
      <c r="F14" s="21"/>
      <c r="G14" s="21"/>
      <c r="H14" s="21"/>
      <c r="I14" s="30"/>
      <c r="J14" s="31"/>
    </row>
    <row collapsed="false" customFormat="false" customHeight="true" hidden="false" ht="18" outlineLevel="0" r="15">
      <c r="A15" s="23" t="s">
        <v>8</v>
      </c>
      <c r="B15" s="21" t="s">
        <v>9</v>
      </c>
      <c r="C15" s="21" t="s">
        <v>10</v>
      </c>
      <c r="D15" s="21" t="s">
        <v>16</v>
      </c>
      <c r="E15" s="21" t="s">
        <v>17</v>
      </c>
      <c r="F15" s="21" t="s">
        <v>18</v>
      </c>
      <c r="G15" s="21"/>
      <c r="H15" s="21"/>
      <c r="I15" s="30"/>
      <c r="J15" s="31"/>
    </row>
    <row collapsed="false" customFormat="false" customHeight="true" hidden="false" ht="18" outlineLevel="0" r="16">
      <c r="A16" s="23" t="n">
        <f aca="false">A4</f>
        <v>100</v>
      </c>
      <c r="B16" s="21" t="n">
        <f aca="false">A16*0.12</f>
        <v>12</v>
      </c>
      <c r="C16" s="21" t="n">
        <f aca="false">A16*0.88</f>
        <v>88</v>
      </c>
      <c r="D16" s="21" t="n">
        <f aca="false">A16*0.22</f>
        <v>22</v>
      </c>
      <c r="E16" s="21" t="n">
        <f aca="false">D16*0.72</f>
        <v>15.84</v>
      </c>
      <c r="F16" s="21" t="n">
        <f aca="false">D16-E16</f>
        <v>6.16</v>
      </c>
      <c r="G16" s="21"/>
      <c r="H16" s="21"/>
      <c r="I16" s="24" t="n">
        <f aca="false">SUM(F16)</f>
        <v>6.16</v>
      </c>
      <c r="J16" s="25" t="n">
        <f aca="false">0.03*A16</f>
        <v>3</v>
      </c>
      <c r="K16" s="15" t="s">
        <v>34</v>
      </c>
    </row>
    <row collapsed="false" customFormat="false" customHeight="true" hidden="false" ht="15" outlineLevel="0" r="17">
      <c r="A17" s="26" t="s">
        <v>35</v>
      </c>
      <c r="B17" s="27"/>
      <c r="C17" s="27"/>
      <c r="D17" s="27"/>
      <c r="E17" s="27"/>
      <c r="F17" s="27"/>
      <c r="G17" s="27"/>
      <c r="H17" s="27"/>
      <c r="I17" s="27"/>
      <c r="J17" s="28"/>
    </row>
    <row collapsed="false" customFormat="false" customHeight="true" hidden="false" ht="27.6" outlineLevel="0" r="18">
      <c r="A18" s="29" t="s">
        <v>8</v>
      </c>
      <c r="B18" s="27" t="s">
        <v>9</v>
      </c>
      <c r="C18" s="27" t="s">
        <v>10</v>
      </c>
      <c r="D18" s="27" t="s">
        <v>16</v>
      </c>
      <c r="E18" s="27" t="s">
        <v>17</v>
      </c>
      <c r="F18" s="27" t="s">
        <v>18</v>
      </c>
      <c r="G18" s="27" t="s">
        <v>13</v>
      </c>
      <c r="H18" s="27" t="s">
        <v>14</v>
      </c>
      <c r="I18" s="27"/>
      <c r="J18" s="28"/>
    </row>
    <row collapsed="false" customFormat="false" customHeight="true" hidden="false" ht="18" outlineLevel="0" r="19">
      <c r="A19" s="29" t="n">
        <f aca="false">A4</f>
        <v>100</v>
      </c>
      <c r="B19" s="27" t="n">
        <f aca="false">A19*0.12</f>
        <v>12</v>
      </c>
      <c r="C19" s="27" t="n">
        <f aca="false">A19*0.88</f>
        <v>88</v>
      </c>
      <c r="D19" s="27" t="n">
        <f aca="false">A19*0.22</f>
        <v>22</v>
      </c>
      <c r="E19" s="27" t="n">
        <f aca="false">D19*0.72</f>
        <v>15.84</v>
      </c>
      <c r="F19" s="27" t="n">
        <f aca="false">D19-E19</f>
        <v>6.16</v>
      </c>
      <c r="G19" s="27" t="n">
        <f aca="false">(E19*0.733)</f>
        <v>11.61072</v>
      </c>
      <c r="H19" s="27" t="n">
        <f aca="false">E19-G19</f>
        <v>4.22928</v>
      </c>
      <c r="I19" s="24" t="n">
        <f aca="false">SUM(F19+H19)</f>
        <v>10.38928</v>
      </c>
      <c r="J19" s="25" t="n">
        <f aca="false">0.03*A19</f>
        <v>3</v>
      </c>
    </row>
    <row collapsed="false" customFormat="false" customHeight="true" hidden="false" ht="15" outlineLevel="0" r="20">
      <c r="A20" s="20" t="s">
        <v>36</v>
      </c>
      <c r="B20" s="21"/>
      <c r="C20" s="21"/>
      <c r="D20" s="21"/>
      <c r="E20" s="21"/>
      <c r="F20" s="21"/>
      <c r="G20" s="21"/>
      <c r="H20" s="21"/>
      <c r="I20" s="21"/>
      <c r="J20" s="22"/>
    </row>
    <row collapsed="false" customFormat="false" customHeight="true" hidden="false" ht="30" outlineLevel="0" r="21">
      <c r="A21" s="23" t="s">
        <v>8</v>
      </c>
      <c r="B21" s="21" t="s">
        <v>16</v>
      </c>
      <c r="C21" s="21" t="s">
        <v>17</v>
      </c>
      <c r="D21" s="21" t="s">
        <v>18</v>
      </c>
      <c r="E21" s="21" t="s">
        <v>22</v>
      </c>
      <c r="F21" s="21" t="s">
        <v>23</v>
      </c>
      <c r="G21" s="21"/>
      <c r="H21" s="21"/>
      <c r="I21" s="21"/>
      <c r="J21" s="22"/>
    </row>
    <row collapsed="false" customFormat="false" customHeight="true" hidden="false" ht="18" outlineLevel="0" r="22">
      <c r="A22" s="23" t="n">
        <f aca="false">A4</f>
        <v>100</v>
      </c>
      <c r="B22" s="21" t="n">
        <f aca="false">A22*0.22</f>
        <v>22</v>
      </c>
      <c r="C22" s="21" t="n">
        <f aca="false">B22*0.72</f>
        <v>15.84</v>
      </c>
      <c r="D22" s="21" t="n">
        <f aca="false">B22-C22</f>
        <v>6.16</v>
      </c>
      <c r="E22" s="21" t="n">
        <f aca="false">SUM(C22*0.69)</f>
        <v>10.9296</v>
      </c>
      <c r="F22" s="21" t="n">
        <f aca="false">SUM(C22-E22)</f>
        <v>4.9104</v>
      </c>
      <c r="G22" s="21"/>
      <c r="H22" s="21"/>
      <c r="I22" s="24" t="n">
        <f aca="false">SUM(D22+F22)</f>
        <v>11.0704</v>
      </c>
      <c r="J22" s="25" t="n">
        <f aca="false">0.03*A22</f>
        <v>3</v>
      </c>
    </row>
    <row collapsed="false" customFormat="false" customHeight="true" hidden="false" ht="15" outlineLevel="0" r="23">
      <c r="A23" s="26" t="s">
        <v>37</v>
      </c>
      <c r="B23" s="27"/>
      <c r="C23" s="27"/>
      <c r="D23" s="27"/>
      <c r="E23" s="27"/>
      <c r="F23" s="27"/>
      <c r="G23" s="27"/>
      <c r="H23" s="27"/>
      <c r="I23" s="27"/>
      <c r="J23" s="28"/>
    </row>
    <row collapsed="false" customFormat="false" customHeight="true" hidden="false" ht="31.5" outlineLevel="0" r="24">
      <c r="A24" s="29" t="s">
        <v>8</v>
      </c>
      <c r="B24" s="27" t="s">
        <v>16</v>
      </c>
      <c r="C24" s="27" t="s">
        <v>17</v>
      </c>
      <c r="D24" s="27" t="s">
        <v>18</v>
      </c>
      <c r="E24" s="27" t="s">
        <v>25</v>
      </c>
      <c r="F24" s="27" t="s">
        <v>14</v>
      </c>
      <c r="G24" s="27" t="s">
        <v>22</v>
      </c>
      <c r="H24" s="27" t="s">
        <v>23</v>
      </c>
      <c r="I24" s="27"/>
      <c r="J24" s="28"/>
    </row>
    <row collapsed="false" customFormat="false" customHeight="true" hidden="false" ht="18.75" outlineLevel="0" r="25">
      <c r="A25" s="32" t="n">
        <f aca="false">A4</f>
        <v>100</v>
      </c>
      <c r="B25" s="33" t="n">
        <f aca="false">A25*0.22</f>
        <v>22</v>
      </c>
      <c r="C25" s="33" t="n">
        <f aca="false">B25*0.72</f>
        <v>15.84</v>
      </c>
      <c r="D25" s="33" t="n">
        <f aca="false">B25-C25</f>
        <v>6.16</v>
      </c>
      <c r="E25" s="33" t="n">
        <f aca="false">C25*0.733</f>
        <v>11.61072</v>
      </c>
      <c r="F25" s="33" t="n">
        <f aca="false">C25-E25</f>
        <v>4.22928</v>
      </c>
      <c r="G25" s="33" t="n">
        <f aca="false">SUM(E25*0.68)</f>
        <v>7.8952896</v>
      </c>
      <c r="H25" s="33" t="n">
        <f aca="false">SUM(E25-G25)</f>
        <v>3.7154304</v>
      </c>
      <c r="I25" s="34" t="n">
        <f aca="false">SUM(F25+D25)</f>
        <v>10.38928</v>
      </c>
      <c r="J25" s="35" t="n">
        <f aca="false">0.03*A25</f>
        <v>3</v>
      </c>
      <c r="K25" s="15" t="s">
        <v>38</v>
      </c>
    </row>
    <row collapsed="false" customFormat="false" customHeight="true" hidden="false" ht="14.25" outlineLevel="0" r="26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2013-06-21T20:14:55.00Z</dcterms:created>
  <dc:creator>CCC</dc:creator>
  <cp:lastModifiedBy>CCC</cp:lastModifiedBy>
  <dcterms:modified xsi:type="dcterms:W3CDTF">2014-04-08T19:36:31.00Z</dcterms:modified>
  <cp:revision>0</cp:revision>
</cp:coreProperties>
</file>